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120" windowWidth="16155" windowHeight="10320" activeTab="2"/>
  </bookViews>
  <sheets>
    <sheet name="マタニティ" sheetId="4" r:id="rId1"/>
    <sheet name="入院中" sheetId="2" r:id="rId2"/>
    <sheet name="産後（新生児）" sheetId="3" r:id="rId3"/>
  </sheets>
  <calcPr calcId="144525"/>
</workbook>
</file>

<file path=xl/calcChain.xml><?xml version="1.0" encoding="utf-8"?>
<calcChain xmlns="http://schemas.openxmlformats.org/spreadsheetml/2006/main">
  <c r="E19" i="4" l="1"/>
  <c r="F19" i="4" s="1"/>
  <c r="E18" i="4"/>
  <c r="F18" i="4" s="1"/>
  <c r="F17" i="4"/>
  <c r="F16" i="4"/>
  <c r="F15" i="4"/>
  <c r="F14" i="4"/>
  <c r="F13" i="4"/>
  <c r="E12" i="4"/>
  <c r="F12" i="4" s="1"/>
  <c r="E11" i="4"/>
  <c r="F11" i="4" s="1"/>
  <c r="F10" i="4"/>
  <c r="F9" i="4"/>
  <c r="F8" i="4"/>
  <c r="F7" i="4"/>
  <c r="F6" i="4"/>
  <c r="E5" i="4"/>
  <c r="F5" i="4" s="1"/>
  <c r="F4" i="4"/>
  <c r="F20" i="4" s="1"/>
  <c r="F22" i="3" l="1"/>
  <c r="F23" i="3"/>
  <c r="F24" i="3"/>
  <c r="F36" i="3"/>
  <c r="I40" i="3"/>
  <c r="F18" i="3"/>
  <c r="F29" i="3"/>
  <c r="F4" i="3"/>
  <c r="F5" i="3"/>
  <c r="F7" i="3"/>
  <c r="F8" i="3"/>
  <c r="F9" i="3"/>
  <c r="F10" i="3"/>
  <c r="F11" i="3"/>
  <c r="F12" i="3"/>
  <c r="F13" i="3"/>
  <c r="F14" i="3"/>
  <c r="F16" i="3"/>
  <c r="F17" i="3"/>
  <c r="F19" i="3"/>
  <c r="F20" i="3"/>
  <c r="F21" i="3"/>
  <c r="F25" i="3"/>
  <c r="F26" i="3"/>
  <c r="F27" i="3"/>
  <c r="F28" i="3"/>
  <c r="F30" i="3"/>
  <c r="F31" i="3"/>
  <c r="F32" i="3"/>
  <c r="F33" i="3"/>
  <c r="F34" i="3"/>
  <c r="F35" i="3"/>
  <c r="F37" i="3"/>
  <c r="F39" i="3"/>
  <c r="E38" i="3"/>
  <c r="F38" i="3" s="1"/>
  <c r="E15" i="3"/>
  <c r="F15" i="3" s="1"/>
  <c r="E6" i="3"/>
  <c r="F6" i="3" s="1"/>
  <c r="F3" i="3"/>
  <c r="F40" i="3" l="1"/>
  <c r="F21" i="2"/>
  <c r="F22" i="2"/>
  <c r="E20" i="2"/>
  <c r="F20" i="2" s="1"/>
  <c r="F19" i="2"/>
  <c r="E10" i="2"/>
  <c r="F10" i="2" s="1"/>
  <c r="F9" i="2"/>
  <c r="F8" i="2"/>
  <c r="E7" i="2"/>
  <c r="F7" i="2" s="1"/>
  <c r="E6" i="2"/>
  <c r="F6" i="2" s="1"/>
  <c r="F5" i="2"/>
  <c r="F4" i="2"/>
  <c r="F23" i="2" s="1"/>
</calcChain>
</file>

<file path=xl/sharedStrings.xml><?xml version="1.0" encoding="utf-8"?>
<sst xmlns="http://schemas.openxmlformats.org/spreadsheetml/2006/main" count="228" uniqueCount="145">
  <si>
    <t>母子手帳ケース</t>
    <rPh sb="0" eb="4">
      <t>ボシテチョウ</t>
    </rPh>
    <phoneticPr fontId="2"/>
  </si>
  <si>
    <t>妊娠線クリーム</t>
    <rPh sb="0" eb="3">
      <t>ニンシンセン</t>
    </rPh>
    <phoneticPr fontId="2"/>
  </si>
  <si>
    <t>クッション</t>
    <phoneticPr fontId="2"/>
  </si>
  <si>
    <t>ズボン</t>
    <phoneticPr fontId="2"/>
  </si>
  <si>
    <t>レギンス</t>
    <phoneticPr fontId="2"/>
  </si>
  <si>
    <t>ワンピ</t>
    <phoneticPr fontId="2"/>
  </si>
  <si>
    <t>キャミソール（ワンピース）</t>
    <phoneticPr fontId="2"/>
  </si>
  <si>
    <t>サプリメント（葉酸）</t>
    <rPh sb="7" eb="9">
      <t>ヨウサン</t>
    </rPh>
    <phoneticPr fontId="2"/>
  </si>
  <si>
    <t>サプリメント（葉酸＋鉄）</t>
    <rPh sb="7" eb="9">
      <t>ヨウサン</t>
    </rPh>
    <rPh sb="10" eb="11">
      <t>テツ</t>
    </rPh>
    <phoneticPr fontId="2"/>
  </si>
  <si>
    <t>ママのDHA</t>
    <phoneticPr fontId="2"/>
  </si>
  <si>
    <t>もらったもの</t>
    <phoneticPr fontId="2"/>
  </si>
  <si>
    <t>入院中</t>
    <rPh sb="0" eb="3">
      <t>ニュウインチュウ</t>
    </rPh>
    <phoneticPr fontId="2"/>
  </si>
  <si>
    <t>バスタオル</t>
    <phoneticPr fontId="2"/>
  </si>
  <si>
    <t>タオル</t>
    <phoneticPr fontId="2"/>
  </si>
  <si>
    <t>産褥（前開き）ショーツ</t>
    <rPh sb="0" eb="2">
      <t>サンジョク</t>
    </rPh>
    <rPh sb="3" eb="5">
      <t>マエビラ</t>
    </rPh>
    <phoneticPr fontId="2"/>
  </si>
  <si>
    <t>授乳用ブラ</t>
    <rPh sb="0" eb="3">
      <t>ジュニュウヨウ</t>
    </rPh>
    <phoneticPr fontId="2"/>
  </si>
  <si>
    <t>ナプキン（ナイト）</t>
    <phoneticPr fontId="2"/>
  </si>
  <si>
    <t>ナプキン（お産用）</t>
    <rPh sb="6" eb="7">
      <t>サン</t>
    </rPh>
    <rPh sb="7" eb="8">
      <t>ヨウ</t>
    </rPh>
    <phoneticPr fontId="2"/>
  </si>
  <si>
    <t>ガーゼハンカチ</t>
    <phoneticPr fontId="2"/>
  </si>
  <si>
    <t>産後（新生児）</t>
    <rPh sb="0" eb="2">
      <t>サンゴ</t>
    </rPh>
    <rPh sb="3" eb="6">
      <t>シンセイジ</t>
    </rPh>
    <phoneticPr fontId="2"/>
  </si>
  <si>
    <t>ベビーウェア</t>
    <phoneticPr fontId="2"/>
  </si>
  <si>
    <t>名称</t>
    <rPh sb="0" eb="2">
      <t>メイショウ</t>
    </rPh>
    <phoneticPr fontId="2"/>
  </si>
  <si>
    <t>個数</t>
    <rPh sb="0" eb="2">
      <t>コスウ</t>
    </rPh>
    <phoneticPr fontId="2"/>
  </si>
  <si>
    <t>単価</t>
    <rPh sb="0" eb="2">
      <t>タンカ</t>
    </rPh>
    <phoneticPr fontId="2"/>
  </si>
  <si>
    <t>小計</t>
    <rPh sb="0" eb="2">
      <t>ショウケイ</t>
    </rPh>
    <phoneticPr fontId="2"/>
  </si>
  <si>
    <t>単位</t>
    <rPh sb="0" eb="2">
      <t>タンイ</t>
    </rPh>
    <phoneticPr fontId="2"/>
  </si>
  <si>
    <t>個</t>
    <rPh sb="0" eb="1">
      <t>コ</t>
    </rPh>
    <phoneticPr fontId="2"/>
  </si>
  <si>
    <t>本</t>
    <rPh sb="0" eb="1">
      <t>ホン</t>
    </rPh>
    <phoneticPr fontId="2"/>
  </si>
  <si>
    <t>着</t>
    <rPh sb="0" eb="1">
      <t>チャク</t>
    </rPh>
    <phoneticPr fontId="2"/>
  </si>
  <si>
    <t>枚</t>
    <rPh sb="0" eb="1">
      <t>マイ</t>
    </rPh>
    <phoneticPr fontId="2"/>
  </si>
  <si>
    <t>マタニティウェア</t>
    <phoneticPr fontId="2"/>
  </si>
  <si>
    <t>産後ナプキンL</t>
    <rPh sb="0" eb="2">
      <t>サンゴ</t>
    </rPh>
    <phoneticPr fontId="2"/>
  </si>
  <si>
    <t>産後ナプキンM</t>
    <rPh sb="0" eb="2">
      <t>サンゴ</t>
    </rPh>
    <phoneticPr fontId="2"/>
  </si>
  <si>
    <t>骨盤矯正ベルト</t>
    <rPh sb="0" eb="2">
      <t>コツバン</t>
    </rPh>
    <rPh sb="2" eb="4">
      <t>キョウセイ</t>
    </rPh>
    <phoneticPr fontId="2"/>
  </si>
  <si>
    <t>臍帯箱（ハート）</t>
    <rPh sb="0" eb="1">
      <t>ヘソ</t>
    </rPh>
    <rPh sb="1" eb="2">
      <t>オビ</t>
    </rPh>
    <rPh sb="2" eb="3">
      <t>ハコ</t>
    </rPh>
    <phoneticPr fontId="2"/>
  </si>
  <si>
    <t>箱</t>
    <rPh sb="0" eb="1">
      <t>ハコ</t>
    </rPh>
    <phoneticPr fontId="2"/>
  </si>
  <si>
    <t>赤ちゃんおしりふき（ムーニー）</t>
    <rPh sb="0" eb="1">
      <t>アカ</t>
    </rPh>
    <phoneticPr fontId="2"/>
  </si>
  <si>
    <t>セット</t>
    <phoneticPr fontId="2"/>
  </si>
  <si>
    <t>分娩監視装置用ベルト</t>
    <rPh sb="0" eb="2">
      <t>ブンベン</t>
    </rPh>
    <rPh sb="2" eb="4">
      <t>カンシ</t>
    </rPh>
    <rPh sb="4" eb="6">
      <t>ソウチ</t>
    </rPh>
    <rPh sb="6" eb="7">
      <t>ヨウ</t>
    </rPh>
    <phoneticPr fontId="2"/>
  </si>
  <si>
    <t>母乳パッド</t>
    <rPh sb="0" eb="2">
      <t>ボニュウ</t>
    </rPh>
    <phoneticPr fontId="2"/>
  </si>
  <si>
    <t>授乳クッション</t>
    <rPh sb="0" eb="2">
      <t>ジュニュウ</t>
    </rPh>
    <phoneticPr fontId="2"/>
  </si>
  <si>
    <t>合計</t>
    <rPh sb="0" eb="2">
      <t>ゴウケイ</t>
    </rPh>
    <phoneticPr fontId="2"/>
  </si>
  <si>
    <t>126枚（63セット）</t>
    <rPh sb="3" eb="4">
      <t>マイ</t>
    </rPh>
    <phoneticPr fontId="2"/>
  </si>
  <si>
    <t>妊婦帯・腹巻</t>
    <rPh sb="0" eb="2">
      <t>ニンプ</t>
    </rPh>
    <rPh sb="2" eb="3">
      <t>オビ</t>
    </rPh>
    <rPh sb="4" eb="6">
      <t>ハラマキ</t>
    </rPh>
    <phoneticPr fontId="2"/>
  </si>
  <si>
    <t>ベビーカー</t>
    <phoneticPr fontId="2"/>
  </si>
  <si>
    <t>名前の本</t>
    <rPh sb="0" eb="2">
      <t>ナマエ</t>
    </rPh>
    <rPh sb="3" eb="4">
      <t>ホン</t>
    </rPh>
    <phoneticPr fontId="2"/>
  </si>
  <si>
    <t>冊</t>
    <rPh sb="0" eb="1">
      <t>サツ</t>
    </rPh>
    <phoneticPr fontId="2"/>
  </si>
  <si>
    <t>安産祈願（初穂料）</t>
    <rPh sb="0" eb="4">
      <t>アンザンキガン</t>
    </rPh>
    <rPh sb="5" eb="8">
      <t>ハツホリョウ</t>
    </rPh>
    <phoneticPr fontId="2"/>
  </si>
  <si>
    <t>回</t>
    <rPh sb="0" eb="1">
      <t>カイ</t>
    </rPh>
    <phoneticPr fontId="2"/>
  </si>
  <si>
    <t>布団</t>
    <rPh sb="0" eb="2">
      <t>フトン</t>
    </rPh>
    <phoneticPr fontId="2"/>
  </si>
  <si>
    <t>ガーゼ</t>
    <phoneticPr fontId="2"/>
  </si>
  <si>
    <t>セット（20枚）</t>
    <rPh sb="6" eb="7">
      <t>マイ</t>
    </rPh>
    <phoneticPr fontId="2"/>
  </si>
  <si>
    <t>アカチャンホンポ</t>
    <phoneticPr fontId="2"/>
  </si>
  <si>
    <t>汗とりパッド</t>
    <rPh sb="0" eb="1">
      <t>アセ</t>
    </rPh>
    <phoneticPr fontId="2"/>
  </si>
  <si>
    <t>セット（5枚）</t>
    <rPh sb="5" eb="6">
      <t>マイ</t>
    </rPh>
    <phoneticPr fontId="2"/>
  </si>
  <si>
    <t>ミトン</t>
    <phoneticPr fontId="2"/>
  </si>
  <si>
    <t>ソックス</t>
    <phoneticPr fontId="2"/>
  </si>
  <si>
    <t>セット（3組）</t>
    <rPh sb="5" eb="6">
      <t>クミ</t>
    </rPh>
    <phoneticPr fontId="2"/>
  </si>
  <si>
    <t>おくるみ</t>
    <phoneticPr fontId="2"/>
  </si>
  <si>
    <t>ベビーハンガー</t>
    <phoneticPr fontId="2"/>
  </si>
  <si>
    <t>新生児用ベスト</t>
    <rPh sb="0" eb="4">
      <t>シンセイジヨウ</t>
    </rPh>
    <phoneticPr fontId="2"/>
  </si>
  <si>
    <t>台</t>
    <rPh sb="0" eb="1">
      <t>ダイ</t>
    </rPh>
    <phoneticPr fontId="2"/>
  </si>
  <si>
    <t>哺乳瓶
哺乳瓶用乳首（付け替え用）
哺乳瓶ブラシ
哺乳瓶消毒グッズ</t>
    <phoneticPr fontId="2"/>
  </si>
  <si>
    <t>爪切りはさみ</t>
    <rPh sb="0" eb="2">
      <t>ツメキ</t>
    </rPh>
    <phoneticPr fontId="2"/>
  </si>
  <si>
    <t>セット（450本）</t>
    <rPh sb="7" eb="8">
      <t>ホン</t>
    </rPh>
    <phoneticPr fontId="2"/>
  </si>
  <si>
    <t>おむつ替えシート</t>
    <rPh sb="3" eb="4">
      <t>カ</t>
    </rPh>
    <phoneticPr fontId="2"/>
  </si>
  <si>
    <t>おしりふき</t>
    <phoneticPr fontId="2"/>
  </si>
  <si>
    <t>パジャマ</t>
    <phoneticPr fontId="2"/>
  </si>
  <si>
    <t>命名用紙</t>
    <rPh sb="0" eb="2">
      <t>メイメイ</t>
    </rPh>
    <rPh sb="2" eb="4">
      <t>ヨウシ</t>
    </rPh>
    <phoneticPr fontId="2"/>
  </si>
  <si>
    <t>袋（90粒入り）</t>
    <rPh sb="0" eb="1">
      <t>フクロ</t>
    </rPh>
    <rPh sb="4" eb="6">
      <t>ツブイ</t>
    </rPh>
    <phoneticPr fontId="2"/>
  </si>
  <si>
    <t>箱（50枚入り）</t>
    <rPh sb="0" eb="1">
      <t>ハコ</t>
    </rPh>
    <rPh sb="4" eb="5">
      <t>マイ</t>
    </rPh>
    <rPh sb="5" eb="6">
      <t>イ</t>
    </rPh>
    <phoneticPr fontId="2"/>
  </si>
  <si>
    <t>マスク（小さめ）</t>
    <rPh sb="4" eb="5">
      <t>チイ</t>
    </rPh>
    <phoneticPr fontId="2"/>
  </si>
  <si>
    <t>セット（10本）</t>
    <rPh sb="6" eb="7">
      <t>ホン</t>
    </rPh>
    <phoneticPr fontId="2"/>
  </si>
  <si>
    <t>トイザらス</t>
    <phoneticPr fontId="2"/>
  </si>
  <si>
    <t>袋60粒入り）</t>
    <rPh sb="0" eb="1">
      <t>フクロ</t>
    </rPh>
    <rPh sb="3" eb="5">
      <t>ツブイ</t>
    </rPh>
    <phoneticPr fontId="2"/>
  </si>
  <si>
    <t>セット（20枚入り）</t>
    <rPh sb="6" eb="7">
      <t>マイ</t>
    </rPh>
    <rPh sb="7" eb="8">
      <t>イ</t>
    </rPh>
    <phoneticPr fontId="2"/>
  </si>
  <si>
    <t>セット（40枚入り）</t>
    <rPh sb="6" eb="7">
      <t>マイ</t>
    </rPh>
    <rPh sb="7" eb="8">
      <t>イ</t>
    </rPh>
    <phoneticPr fontId="2"/>
  </si>
  <si>
    <t>沐浴ガーゼ</t>
    <rPh sb="0" eb="2">
      <t>モクヨク</t>
    </rPh>
    <phoneticPr fontId="2"/>
  </si>
  <si>
    <t>セット（2枚入り）</t>
    <rPh sb="5" eb="7">
      <t>マイイ</t>
    </rPh>
    <phoneticPr fontId="2"/>
  </si>
  <si>
    <t>セット（10点入り）</t>
    <rPh sb="6" eb="7">
      <t>テン</t>
    </rPh>
    <rPh sb="7" eb="8">
      <t>イ</t>
    </rPh>
    <phoneticPr fontId="2"/>
  </si>
  <si>
    <t>ベビーオイル</t>
    <phoneticPr fontId="2"/>
  </si>
  <si>
    <t>ユニクロ</t>
    <phoneticPr fontId="2"/>
  </si>
  <si>
    <t>ユニクロ　2着入り　コンビ肌着</t>
    <rPh sb="6" eb="8">
      <t>チャクイ</t>
    </rPh>
    <rPh sb="13" eb="15">
      <t>ハダギ</t>
    </rPh>
    <phoneticPr fontId="2"/>
  </si>
  <si>
    <t>新生児肌着</t>
    <rPh sb="0" eb="5">
      <t>シンセイジハダギ</t>
    </rPh>
    <phoneticPr fontId="2"/>
  </si>
  <si>
    <t>セット（5着入り）</t>
    <rPh sb="5" eb="7">
      <t>チャクイ</t>
    </rPh>
    <phoneticPr fontId="2"/>
  </si>
  <si>
    <t>袋（60粒入り）</t>
    <rPh sb="0" eb="1">
      <t>フクロ</t>
    </rPh>
    <rPh sb="4" eb="6">
      <t>ツブイ</t>
    </rPh>
    <phoneticPr fontId="2"/>
  </si>
  <si>
    <t>西松屋</t>
    <rPh sb="0" eb="3">
      <t>ニシマツヤ</t>
    </rPh>
    <phoneticPr fontId="2"/>
  </si>
  <si>
    <t>おくるみガーゼタイプ</t>
    <phoneticPr fontId="2"/>
  </si>
  <si>
    <t>毎</t>
    <rPh sb="0" eb="1">
      <t>マイ</t>
    </rPh>
    <phoneticPr fontId="2"/>
  </si>
  <si>
    <t>点（12枚入り）</t>
    <rPh sb="0" eb="1">
      <t>テン</t>
    </rPh>
    <rPh sb="4" eb="5">
      <t>マイ</t>
    </rPh>
    <rPh sb="5" eb="6">
      <t>イ</t>
    </rPh>
    <phoneticPr fontId="2"/>
  </si>
  <si>
    <t>点（5枚入り）</t>
    <rPh sb="0" eb="1">
      <t>テン</t>
    </rPh>
    <rPh sb="3" eb="4">
      <t>マイ</t>
    </rPh>
    <rPh sb="4" eb="5">
      <t>イ</t>
    </rPh>
    <phoneticPr fontId="2"/>
  </si>
  <si>
    <t>もらったもの</t>
    <phoneticPr fontId="2"/>
  </si>
  <si>
    <t>西松屋</t>
    <rPh sb="0" eb="3">
      <t>ニシマツヤ</t>
    </rPh>
    <phoneticPr fontId="2"/>
  </si>
  <si>
    <t>薬局</t>
    <rPh sb="0" eb="2">
      <t>ヤッキョク</t>
    </rPh>
    <phoneticPr fontId="2"/>
  </si>
  <si>
    <t>セット（144枚入り）</t>
    <rPh sb="7" eb="9">
      <t>マイイ</t>
    </rPh>
    <phoneticPr fontId="2"/>
  </si>
  <si>
    <t>Amazon</t>
    <phoneticPr fontId="2"/>
  </si>
  <si>
    <t>計</t>
    <rPh sb="0" eb="1">
      <t>ケイ</t>
    </rPh>
    <phoneticPr fontId="2"/>
  </si>
  <si>
    <t>病院の「お産セット」
に含まれるもの</t>
    <rPh sb="0" eb="2">
      <t>ビョウイン</t>
    </rPh>
    <rPh sb="5" eb="6">
      <t>サン</t>
    </rPh>
    <rPh sb="12" eb="13">
      <t>フク</t>
    </rPh>
    <phoneticPr fontId="2"/>
  </si>
  <si>
    <t>※単価は2021年時</t>
    <rPh sb="1" eb="3">
      <t>タンカ</t>
    </rPh>
    <rPh sb="8" eb="10">
      <t>ネンジ</t>
    </rPh>
    <phoneticPr fontId="2"/>
  </si>
  <si>
    <t>箱（4枚入り）</t>
    <rPh sb="0" eb="1">
      <t>ハコ</t>
    </rPh>
    <rPh sb="3" eb="5">
      <t>マイイ</t>
    </rPh>
    <phoneticPr fontId="2"/>
  </si>
  <si>
    <t>Ato fine（帝王切開絆創膏）</t>
    <rPh sb="9" eb="11">
      <t>テイオウ</t>
    </rPh>
    <rPh sb="11" eb="13">
      <t>セッカイ</t>
    </rPh>
    <rPh sb="13" eb="16">
      <t>バンソウコウ</t>
    </rPh>
    <phoneticPr fontId="2"/>
  </si>
  <si>
    <t>ペットボトルストロー</t>
    <phoneticPr fontId="2"/>
  </si>
  <si>
    <t>個</t>
    <rPh sb="0" eb="1">
      <t>コ</t>
    </rPh>
    <phoneticPr fontId="2"/>
  </si>
  <si>
    <t>百均</t>
    <rPh sb="0" eb="2">
      <t>ヒャッキン</t>
    </rPh>
    <phoneticPr fontId="2"/>
  </si>
  <si>
    <t>全部購入した場合</t>
    <rPh sb="0" eb="2">
      <t>ゼンブ</t>
    </rPh>
    <rPh sb="2" eb="4">
      <t>コウニュウ</t>
    </rPh>
    <rPh sb="6" eb="8">
      <t>バアイ</t>
    </rPh>
    <phoneticPr fontId="2"/>
  </si>
  <si>
    <t>プレオール　車柄</t>
    <rPh sb="7" eb="8">
      <t>ガラ</t>
    </rPh>
    <phoneticPr fontId="2"/>
  </si>
  <si>
    <t>ドレスオール　緑色</t>
    <rPh sb="7" eb="9">
      <t>ミドリイロ</t>
    </rPh>
    <phoneticPr fontId="2"/>
  </si>
  <si>
    <t>ドレスオール　おにぎり柄</t>
    <rPh sb="11" eb="12">
      <t>ガラ</t>
    </rPh>
    <phoneticPr fontId="2"/>
  </si>
  <si>
    <t>アカチャンホンポ　</t>
    <phoneticPr fontId="2"/>
  </si>
  <si>
    <t>抱っこひも（ergobaby）</t>
    <rPh sb="0" eb="1">
      <t>ダ</t>
    </rPh>
    <phoneticPr fontId="2"/>
  </si>
  <si>
    <t>乳幼児～のチャイルドシート(Applica)</t>
    <rPh sb="0" eb="3">
      <t>ニュウヨウジ</t>
    </rPh>
    <phoneticPr fontId="2"/>
  </si>
  <si>
    <t>ベビー枕(ゾウ)</t>
    <rPh sb="3" eb="4">
      <t>マクラ</t>
    </rPh>
    <phoneticPr fontId="2"/>
  </si>
  <si>
    <t>粉ミルク　（明治ほほえみ）</t>
    <rPh sb="0" eb="1">
      <t>コナ</t>
    </rPh>
    <rPh sb="6" eb="8">
      <t>メイジ</t>
    </rPh>
    <phoneticPr fontId="2"/>
  </si>
  <si>
    <t>哺乳瓶セット（Combi）
出産準備セット
（電子レンジで煮沸消毒できるタイプ）</t>
    <rPh sb="0" eb="3">
      <t>ホニュウビン</t>
    </rPh>
    <rPh sb="14" eb="18">
      <t>シュッサンジュンビ</t>
    </rPh>
    <rPh sb="23" eb="25">
      <t>デンシ</t>
    </rPh>
    <rPh sb="29" eb="33">
      <t>シャフツショウドク</t>
    </rPh>
    <phoneticPr fontId="2"/>
  </si>
  <si>
    <t>哺乳瓶（Combi）授乳のお手本100ml</t>
    <rPh sb="0" eb="3">
      <t>ホニュウビン</t>
    </rPh>
    <rPh sb="10" eb="12">
      <t>ジュニュウ</t>
    </rPh>
    <rPh sb="14" eb="16">
      <t>テホン</t>
    </rPh>
    <phoneticPr fontId="2"/>
  </si>
  <si>
    <t>綿棒ベビー用の先が小さいやつ</t>
    <rPh sb="0" eb="2">
      <t>メンボウ</t>
    </rPh>
    <rPh sb="5" eb="6">
      <t>ヨウ</t>
    </rPh>
    <rPh sb="7" eb="8">
      <t>サキ</t>
    </rPh>
    <rPh sb="9" eb="10">
      <t>チイ</t>
    </rPh>
    <phoneticPr fontId="2"/>
  </si>
  <si>
    <t>おむつ　パンパース</t>
    <phoneticPr fontId="2"/>
  </si>
  <si>
    <t>おむつ処理袋　M（ピンク色）</t>
    <rPh sb="3" eb="5">
      <t>ショリ</t>
    </rPh>
    <rPh sb="5" eb="6">
      <t>ブクロ</t>
    </rPh>
    <rPh sb="12" eb="13">
      <t>イロ</t>
    </rPh>
    <phoneticPr fontId="2"/>
  </si>
  <si>
    <t>ベビー用洗剤（さらさ）</t>
    <rPh sb="3" eb="4">
      <t>ヨウ</t>
    </rPh>
    <rPh sb="4" eb="6">
      <t>センザイ</t>
    </rPh>
    <phoneticPr fontId="2"/>
  </si>
  <si>
    <t>ベビーソープ（Combi）</t>
    <phoneticPr fontId="2"/>
  </si>
  <si>
    <t>買わない</t>
    <rPh sb="0" eb="1">
      <t>カ</t>
    </rPh>
    <phoneticPr fontId="2"/>
  </si>
  <si>
    <t>出産後</t>
    <rPh sb="0" eb="3">
      <t>シュッサンゴ</t>
    </rPh>
    <phoneticPr fontId="2"/>
  </si>
  <si>
    <t>西松屋　敷布団入り</t>
    <rPh sb="0" eb="3">
      <t>ニシマツヤ</t>
    </rPh>
    <rPh sb="4" eb="7">
      <t>シキブトン</t>
    </rPh>
    <rPh sb="7" eb="8">
      <t>イ</t>
    </rPh>
    <phoneticPr fontId="2"/>
  </si>
  <si>
    <t>個</t>
    <rPh sb="0" eb="1">
      <t>コ</t>
    </rPh>
    <phoneticPr fontId="2"/>
  </si>
  <si>
    <t>Amazon合計3個の哺乳瓶で対応</t>
    <rPh sb="6" eb="8">
      <t>ゴウケイ</t>
    </rPh>
    <rPh sb="9" eb="10">
      <t>コ</t>
    </rPh>
    <rPh sb="11" eb="14">
      <t>ホニュウビン</t>
    </rPh>
    <rPh sb="15" eb="17">
      <t>タイオウ</t>
    </rPh>
    <phoneticPr fontId="2"/>
  </si>
  <si>
    <t>ベビーローション（アトピタ）</t>
    <phoneticPr fontId="2"/>
  </si>
  <si>
    <t>イオンで「クラブパック」を購入</t>
    <rPh sb="13" eb="15">
      <t>コウニュウ</t>
    </rPh>
    <phoneticPr fontId="2"/>
  </si>
  <si>
    <t>イオンで安売りの時に箱買い</t>
    <rPh sb="4" eb="6">
      <t>ヤスウ</t>
    </rPh>
    <rPh sb="8" eb="9">
      <t>トキ</t>
    </rPh>
    <rPh sb="10" eb="12">
      <t>ハコガ</t>
    </rPh>
    <phoneticPr fontId="2"/>
  </si>
  <si>
    <t>セット（80枚入り×18個）</t>
    <rPh sb="6" eb="7">
      <t>マイ</t>
    </rPh>
    <rPh sb="7" eb="8">
      <t>イ</t>
    </rPh>
    <rPh sb="12" eb="13">
      <t>コ</t>
    </rPh>
    <phoneticPr fontId="2"/>
  </si>
  <si>
    <t>セット（82枚×2）</t>
    <rPh sb="6" eb="7">
      <t>マイ</t>
    </rPh>
    <phoneticPr fontId="2"/>
  </si>
  <si>
    <t>ベビーバス（沐浴用）</t>
    <rPh sb="6" eb="9">
      <t>モクヨクヨウ</t>
    </rPh>
    <phoneticPr fontId="2"/>
  </si>
  <si>
    <t>台</t>
    <rPh sb="0" eb="1">
      <t>ダイ</t>
    </rPh>
    <phoneticPr fontId="2"/>
  </si>
  <si>
    <t>100円均一（ダイソー）</t>
    <rPh sb="3" eb="6">
      <t>エンキンイツ</t>
    </rPh>
    <phoneticPr fontId="2"/>
  </si>
  <si>
    <t>ニトリ</t>
    <phoneticPr fontId="2"/>
  </si>
  <si>
    <t>YAMAZEN（山善） キャスター付き収納ワゴン バスケットトローリー</t>
    <phoneticPr fontId="2"/>
  </si>
  <si>
    <t>Amazon</t>
    <phoneticPr fontId="2"/>
  </si>
  <si>
    <t>バスケット ポッシュ2 レギュラー</t>
    <phoneticPr fontId="2"/>
  </si>
  <si>
    <t>ベビーラック（手動）</t>
    <rPh sb="7" eb="9">
      <t>シュドウ</t>
    </rPh>
    <phoneticPr fontId="2"/>
  </si>
  <si>
    <t>単価</t>
    <rPh sb="0" eb="2">
      <t>タンカ</t>
    </rPh>
    <phoneticPr fontId="2"/>
  </si>
  <si>
    <t>小計</t>
    <rPh sb="0" eb="2">
      <t>ショウケイ</t>
    </rPh>
    <phoneticPr fontId="2"/>
  </si>
  <si>
    <t>備考</t>
    <rPh sb="0" eb="2">
      <t>ビコウ</t>
    </rPh>
    <phoneticPr fontId="2"/>
  </si>
  <si>
    <t>書店</t>
    <rPh sb="0" eb="2">
      <t>ショテン</t>
    </rPh>
    <phoneticPr fontId="2"/>
  </si>
  <si>
    <t>神社</t>
    <rPh sb="0" eb="2">
      <t>ジンジャ</t>
    </rPh>
    <phoneticPr fontId="2"/>
  </si>
  <si>
    <t>ウエルシア</t>
    <phoneticPr fontId="2"/>
  </si>
  <si>
    <t>マタニティ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</si>
</sst>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0" borderId="0" xfId="0" applyFont="1">
      <alignment vertical="center"/>
    </xf>
    <xf numFmtId="0" fontId="0" fillId="0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0" borderId="0" xfId="0" applyAlignment="1">
      <alignment vertical="center" wrapText="1"/>
    </xf>
    <xf numFmtId="176" fontId="3" fillId="2" borderId="0" xfId="0" applyNumberFormat="1" applyFont="1" applyFill="1">
      <alignment vertical="center"/>
    </xf>
    <xf numFmtId="176" fontId="5" fillId="3" borderId="0" xfId="0" applyNumberFormat="1" applyFont="1" applyFill="1">
      <alignment vertical="center"/>
    </xf>
    <xf numFmtId="176" fontId="0" fillId="0" borderId="0" xfId="0" applyNumberFormat="1">
      <alignment vertical="center"/>
    </xf>
    <xf numFmtId="176" fontId="0" fillId="2" borderId="0" xfId="0" applyNumberFormat="1" applyFill="1">
      <alignment vertical="center"/>
    </xf>
    <xf numFmtId="176" fontId="0" fillId="4" borderId="0" xfId="0" applyNumberFormat="1" applyFill="1">
      <alignment vertical="center"/>
    </xf>
    <xf numFmtId="0" fontId="0" fillId="4" borderId="0" xfId="0" applyFill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4" borderId="1" xfId="0" applyFill="1" applyBorder="1">
      <alignment vertical="center"/>
    </xf>
    <xf numFmtId="0" fontId="0" fillId="3" borderId="0" xfId="0" applyFill="1">
      <alignment vertical="center"/>
    </xf>
    <xf numFmtId="177" fontId="0" fillId="3" borderId="0" xfId="0" applyNumberFormat="1" applyFill="1">
      <alignment vertical="center"/>
    </xf>
    <xf numFmtId="177" fontId="0" fillId="0" borderId="0" xfId="0" applyNumberFormat="1">
      <alignment vertical="center"/>
    </xf>
    <xf numFmtId="176" fontId="0" fillId="4" borderId="2" xfId="0" applyNumberFormat="1" applyFill="1" applyBorder="1">
      <alignment vertical="center"/>
    </xf>
    <xf numFmtId="177" fontId="0" fillId="4" borderId="2" xfId="0" applyNumberFormat="1" applyFill="1" applyBorder="1">
      <alignment vertical="center"/>
    </xf>
    <xf numFmtId="176" fontId="1" fillId="2" borderId="0" xfId="0" applyNumberFormat="1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" fillId="2" borderId="0" xfId="0" applyFont="1" applyFill="1" applyBorder="1">
      <alignment vertical="center"/>
    </xf>
    <xf numFmtId="176" fontId="3" fillId="2" borderId="0" xfId="0" applyNumberFormat="1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176" fontId="5" fillId="3" borderId="0" xfId="0" applyNumberFormat="1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>
      <alignment vertical="center"/>
    </xf>
    <xf numFmtId="0" fontId="0" fillId="3" borderId="0" xfId="0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8"/>
  <sheetViews>
    <sheetView zoomScale="70" zoomScaleNormal="70" workbookViewId="0">
      <selection activeCell="B2" sqref="B2"/>
    </sheetView>
  </sheetViews>
  <sheetFormatPr defaultRowHeight="13.5"/>
  <cols>
    <col min="2" max="2" width="29.625" customWidth="1"/>
    <col min="3" max="3" width="4.75" style="12" customWidth="1"/>
    <col min="4" max="4" width="14.125" customWidth="1"/>
    <col min="5" max="6" width="9" style="12"/>
    <col min="7" max="7" width="24.5" bestFit="1" customWidth="1"/>
    <col min="11" max="11" width="22.75" bestFit="1" customWidth="1"/>
    <col min="16" max="16" width="11.5" bestFit="1" customWidth="1"/>
  </cols>
  <sheetData>
    <row r="1" spans="2:17">
      <c r="J1" s="30"/>
      <c r="K1" s="30"/>
      <c r="L1" s="30"/>
      <c r="M1" s="30"/>
      <c r="N1" s="30"/>
      <c r="O1" s="30"/>
      <c r="P1" s="30"/>
      <c r="Q1" s="30"/>
    </row>
    <row r="2" spans="2:17">
      <c r="B2" s="37" t="s">
        <v>144</v>
      </c>
      <c r="C2" s="38"/>
      <c r="D2" s="39"/>
      <c r="E2" s="38"/>
      <c r="F2" s="38"/>
      <c r="G2" s="39"/>
      <c r="J2" s="30"/>
      <c r="K2" s="32"/>
      <c r="L2" s="35"/>
      <c r="M2" s="35"/>
      <c r="N2" s="35"/>
      <c r="O2" s="35"/>
      <c r="P2" s="35"/>
      <c r="Q2" s="30"/>
    </row>
    <row r="3" spans="2:17" s="6" customFormat="1">
      <c r="B3" s="40" t="s">
        <v>21</v>
      </c>
      <c r="C3" s="41" t="s">
        <v>22</v>
      </c>
      <c r="D3" s="42" t="s">
        <v>25</v>
      </c>
      <c r="E3" s="41" t="s">
        <v>23</v>
      </c>
      <c r="F3" s="41" t="s">
        <v>24</v>
      </c>
      <c r="G3" s="42"/>
      <c r="J3" s="36"/>
      <c r="K3" s="36"/>
      <c r="L3" s="36"/>
      <c r="M3" s="36"/>
      <c r="N3" s="36"/>
      <c r="O3" s="36"/>
      <c r="P3" s="36"/>
      <c r="Q3" s="36"/>
    </row>
    <row r="4" spans="2:17">
      <c r="B4" s="15" t="s">
        <v>7</v>
      </c>
      <c r="C4" s="16">
        <v>1</v>
      </c>
      <c r="D4" s="17" t="s">
        <v>85</v>
      </c>
      <c r="E4" s="16">
        <v>407</v>
      </c>
      <c r="F4" s="16">
        <f t="shared" ref="F4:F19" si="0">C4*E4</f>
        <v>407</v>
      </c>
      <c r="G4" s="17" t="s">
        <v>86</v>
      </c>
      <c r="J4" s="30"/>
      <c r="K4" s="30"/>
      <c r="L4" s="30"/>
      <c r="M4" s="30"/>
      <c r="N4" s="30"/>
      <c r="O4" s="30"/>
      <c r="P4" s="30"/>
      <c r="Q4" s="30"/>
    </row>
    <row r="5" spans="2:17">
      <c r="B5" s="15" t="s">
        <v>8</v>
      </c>
      <c r="C5" s="16">
        <v>2</v>
      </c>
      <c r="D5" s="17" t="s">
        <v>74</v>
      </c>
      <c r="E5" s="16">
        <f>537*1.1</f>
        <v>590.70000000000005</v>
      </c>
      <c r="F5" s="16">
        <f t="shared" si="0"/>
        <v>1181.4000000000001</v>
      </c>
      <c r="G5" s="17" t="s">
        <v>86</v>
      </c>
      <c r="J5" s="30"/>
      <c r="K5" s="30"/>
      <c r="L5" s="30"/>
      <c r="M5" s="30"/>
      <c r="N5" s="30"/>
      <c r="O5" s="30"/>
      <c r="P5" s="30"/>
      <c r="Q5" s="30"/>
    </row>
    <row r="6" spans="2:17">
      <c r="B6" s="15" t="s">
        <v>9</v>
      </c>
      <c r="C6" s="16">
        <v>1</v>
      </c>
      <c r="D6" s="17" t="s">
        <v>69</v>
      </c>
      <c r="E6" s="16">
        <v>1830</v>
      </c>
      <c r="F6" s="16">
        <f t="shared" si="0"/>
        <v>1830</v>
      </c>
      <c r="G6" s="17" t="s">
        <v>86</v>
      </c>
      <c r="J6" s="30"/>
      <c r="K6" s="30"/>
      <c r="L6" s="30"/>
      <c r="M6" s="30"/>
      <c r="N6" s="30"/>
      <c r="O6" s="30"/>
      <c r="P6" s="30"/>
      <c r="Q6" s="30"/>
    </row>
    <row r="7" spans="2:17">
      <c r="B7" s="15" t="s">
        <v>0</v>
      </c>
      <c r="C7" s="16">
        <v>1</v>
      </c>
      <c r="D7" s="17" t="s">
        <v>26</v>
      </c>
      <c r="E7" s="16">
        <v>600</v>
      </c>
      <c r="F7" s="16">
        <f t="shared" si="0"/>
        <v>600</v>
      </c>
      <c r="G7" s="17" t="s">
        <v>141</v>
      </c>
      <c r="J7" s="30"/>
      <c r="K7" s="30"/>
      <c r="L7" s="30"/>
      <c r="M7" s="30"/>
      <c r="N7" s="30"/>
      <c r="O7" s="30"/>
      <c r="P7" s="30"/>
      <c r="Q7" s="30"/>
    </row>
    <row r="8" spans="2:17">
      <c r="B8" s="15" t="s">
        <v>1</v>
      </c>
      <c r="C8" s="16">
        <v>2</v>
      </c>
      <c r="D8" s="17" t="s">
        <v>27</v>
      </c>
      <c r="E8" s="16">
        <v>2073</v>
      </c>
      <c r="F8" s="16">
        <f t="shared" si="0"/>
        <v>4146</v>
      </c>
      <c r="G8" s="17" t="s">
        <v>52</v>
      </c>
      <c r="J8" s="30"/>
      <c r="K8" s="30"/>
      <c r="L8" s="30"/>
      <c r="M8" s="30"/>
      <c r="N8" s="30"/>
      <c r="O8" s="30"/>
      <c r="P8" s="30"/>
      <c r="Q8" s="30"/>
    </row>
    <row r="9" spans="2:17">
      <c r="B9" s="15" t="s">
        <v>43</v>
      </c>
      <c r="C9" s="16">
        <v>1</v>
      </c>
      <c r="D9" s="17" t="s">
        <v>29</v>
      </c>
      <c r="E9" s="16">
        <v>980</v>
      </c>
      <c r="F9" s="16">
        <f t="shared" si="0"/>
        <v>980</v>
      </c>
      <c r="G9" s="17" t="s">
        <v>86</v>
      </c>
      <c r="J9" s="30"/>
      <c r="K9" s="30"/>
      <c r="L9" s="30"/>
      <c r="M9" s="30"/>
      <c r="N9" s="30"/>
      <c r="O9" s="30"/>
      <c r="P9" s="30"/>
      <c r="Q9" s="30"/>
    </row>
    <row r="10" spans="2:17">
      <c r="B10" s="15" t="s">
        <v>2</v>
      </c>
      <c r="C10" s="16">
        <v>1</v>
      </c>
      <c r="D10" s="17" t="s">
        <v>26</v>
      </c>
      <c r="E10" s="16">
        <v>2500</v>
      </c>
      <c r="F10" s="16">
        <f t="shared" si="0"/>
        <v>2500</v>
      </c>
      <c r="G10" s="17" t="s">
        <v>86</v>
      </c>
      <c r="J10" s="30"/>
      <c r="K10" s="30"/>
      <c r="L10" s="30"/>
      <c r="M10" s="30"/>
      <c r="N10" s="30"/>
      <c r="O10" s="30"/>
      <c r="P10" s="30"/>
      <c r="Q10" s="30"/>
    </row>
    <row r="11" spans="2:17" ht="12.75" customHeight="1">
      <c r="B11" s="15" t="s">
        <v>3</v>
      </c>
      <c r="C11" s="16">
        <v>2</v>
      </c>
      <c r="D11" s="17" t="s">
        <v>27</v>
      </c>
      <c r="E11" s="16">
        <f>1699*1.1</f>
        <v>1868.9</v>
      </c>
      <c r="F11" s="16">
        <f t="shared" si="0"/>
        <v>3737.8</v>
      </c>
      <c r="G11" s="45" t="s">
        <v>30</v>
      </c>
      <c r="J11" s="30"/>
      <c r="K11" s="30"/>
      <c r="L11" s="30"/>
      <c r="M11" s="30"/>
      <c r="N11" s="30"/>
      <c r="O11" s="30"/>
      <c r="P11" s="30"/>
      <c r="Q11" s="30"/>
    </row>
    <row r="12" spans="2:17">
      <c r="B12" s="15" t="s">
        <v>4</v>
      </c>
      <c r="C12" s="16">
        <v>2</v>
      </c>
      <c r="D12" s="17" t="s">
        <v>27</v>
      </c>
      <c r="E12" s="16">
        <f>579*1.1</f>
        <v>636.90000000000009</v>
      </c>
      <c r="F12" s="16">
        <f t="shared" si="0"/>
        <v>1273.8000000000002</v>
      </c>
      <c r="G12" s="45"/>
      <c r="J12" s="30"/>
      <c r="K12" s="30"/>
      <c r="L12" s="30"/>
      <c r="M12" s="30"/>
      <c r="N12" s="30"/>
      <c r="O12" s="30"/>
      <c r="P12" s="30"/>
      <c r="Q12" s="30"/>
    </row>
    <row r="13" spans="2:17">
      <c r="B13" s="15" t="s">
        <v>5</v>
      </c>
      <c r="C13" s="16">
        <v>1</v>
      </c>
      <c r="D13" s="17" t="s">
        <v>28</v>
      </c>
      <c r="E13" s="16">
        <v>1290</v>
      </c>
      <c r="F13" s="16">
        <f t="shared" si="0"/>
        <v>1290</v>
      </c>
      <c r="G13" s="45"/>
      <c r="J13" s="30"/>
      <c r="K13" s="30"/>
      <c r="L13" s="30"/>
      <c r="M13" s="30"/>
      <c r="N13" s="30"/>
      <c r="O13" s="30"/>
      <c r="P13" s="30"/>
      <c r="Q13" s="30"/>
    </row>
    <row r="14" spans="2:17">
      <c r="B14" s="15" t="s">
        <v>5</v>
      </c>
      <c r="C14" s="16">
        <v>1</v>
      </c>
      <c r="D14" s="17" t="s">
        <v>28</v>
      </c>
      <c r="E14" s="16">
        <v>990</v>
      </c>
      <c r="F14" s="16">
        <f t="shared" si="0"/>
        <v>990</v>
      </c>
      <c r="G14" s="45"/>
      <c r="J14" s="30"/>
      <c r="K14" s="30"/>
      <c r="L14" s="30"/>
      <c r="M14" s="30"/>
      <c r="N14" s="30"/>
      <c r="O14" s="30"/>
      <c r="P14" s="30"/>
      <c r="Q14" s="30"/>
    </row>
    <row r="15" spans="2:17">
      <c r="B15" s="15" t="s">
        <v>6</v>
      </c>
      <c r="C15" s="16">
        <v>1</v>
      </c>
      <c r="D15" s="17" t="s">
        <v>28</v>
      </c>
      <c r="E15" s="16">
        <v>590</v>
      </c>
      <c r="F15" s="16">
        <f t="shared" si="0"/>
        <v>590</v>
      </c>
      <c r="G15" s="45"/>
    </row>
    <row r="16" spans="2:17">
      <c r="B16" s="15" t="s">
        <v>45</v>
      </c>
      <c r="C16" s="16">
        <v>1</v>
      </c>
      <c r="D16" s="17" t="s">
        <v>46</v>
      </c>
      <c r="E16" s="16">
        <v>1650</v>
      </c>
      <c r="F16" s="16">
        <f t="shared" si="0"/>
        <v>1650</v>
      </c>
      <c r="G16" s="17" t="s">
        <v>141</v>
      </c>
    </row>
    <row r="17" spans="2:7">
      <c r="B17" s="15" t="s">
        <v>47</v>
      </c>
      <c r="C17" s="16">
        <v>1</v>
      </c>
      <c r="D17" s="17" t="s">
        <v>48</v>
      </c>
      <c r="E17" s="16">
        <v>3000</v>
      </c>
      <c r="F17" s="16">
        <f t="shared" si="0"/>
        <v>3000</v>
      </c>
      <c r="G17" s="43" t="s">
        <v>142</v>
      </c>
    </row>
    <row r="18" spans="2:7">
      <c r="B18" s="15" t="s">
        <v>68</v>
      </c>
      <c r="C18" s="16">
        <v>1</v>
      </c>
      <c r="D18" s="17" t="s">
        <v>37</v>
      </c>
      <c r="E18" s="16">
        <f>269*1.1</f>
        <v>295.90000000000003</v>
      </c>
      <c r="F18" s="16">
        <f t="shared" si="0"/>
        <v>295.90000000000003</v>
      </c>
      <c r="G18" s="17" t="s">
        <v>86</v>
      </c>
    </row>
    <row r="19" spans="2:7">
      <c r="B19" s="23" t="s">
        <v>71</v>
      </c>
      <c r="C19" s="21">
        <v>1</v>
      </c>
      <c r="D19" s="20" t="s">
        <v>70</v>
      </c>
      <c r="E19" s="21">
        <f>449*1.1</f>
        <v>493.90000000000003</v>
      </c>
      <c r="F19" s="21">
        <f t="shared" si="0"/>
        <v>493.90000000000003</v>
      </c>
      <c r="G19" s="20" t="s">
        <v>143</v>
      </c>
    </row>
    <row r="20" spans="2:7" s="30" customFormat="1">
      <c r="B20" s="44" t="s">
        <v>98</v>
      </c>
      <c r="C20" s="33"/>
      <c r="E20" s="33" t="s">
        <v>96</v>
      </c>
      <c r="F20" s="33">
        <f>SUM(F4:F19)</f>
        <v>24965.800000000003</v>
      </c>
    </row>
    <row r="21" spans="2:7" s="30" customFormat="1">
      <c r="C21" s="33"/>
      <c r="E21" s="33"/>
      <c r="F21" s="33"/>
    </row>
    <row r="22" spans="2:7" s="30" customFormat="1">
      <c r="C22" s="33"/>
      <c r="E22" s="33"/>
      <c r="F22" s="33"/>
    </row>
    <row r="23" spans="2:7" s="30" customFormat="1">
      <c r="C23" s="33"/>
      <c r="E23" s="33"/>
      <c r="F23" s="33"/>
    </row>
    <row r="24" spans="2:7" s="30" customFormat="1">
      <c r="C24" s="34"/>
      <c r="E24" s="33"/>
      <c r="F24" s="33"/>
    </row>
    <row r="25" spans="2:7" s="30" customFormat="1">
      <c r="C25" s="33"/>
      <c r="E25" s="33"/>
      <c r="F25" s="33"/>
    </row>
    <row r="26" spans="2:7" s="30" customFormat="1">
      <c r="C26" s="33"/>
      <c r="E26" s="33"/>
      <c r="F26" s="33"/>
    </row>
    <row r="27" spans="2:7" s="30" customFormat="1">
      <c r="C27" s="33"/>
      <c r="E27" s="33"/>
      <c r="F27" s="33"/>
    </row>
    <row r="28" spans="2:7" s="30" customFormat="1">
      <c r="C28" s="33"/>
      <c r="E28" s="33"/>
      <c r="F28" s="46"/>
      <c r="G28" s="47"/>
    </row>
    <row r="29" spans="2:7" s="30" customFormat="1">
      <c r="C29" s="33"/>
      <c r="E29" s="33"/>
      <c r="F29" s="46"/>
      <c r="G29" s="47"/>
    </row>
    <row r="30" spans="2:7" s="30" customFormat="1">
      <c r="C30" s="33"/>
      <c r="E30" s="33"/>
      <c r="F30" s="46"/>
      <c r="G30" s="47"/>
    </row>
    <row r="31" spans="2:7" s="30" customFormat="1">
      <c r="C31" s="33"/>
      <c r="E31" s="33"/>
      <c r="F31" s="46"/>
      <c r="G31" s="47"/>
    </row>
    <row r="32" spans="2:7" s="30" customFormat="1">
      <c r="C32" s="33"/>
      <c r="E32" s="33"/>
      <c r="F32" s="46"/>
      <c r="G32" s="47"/>
    </row>
    <row r="33" spans="2:7" s="30" customFormat="1">
      <c r="C33" s="33"/>
      <c r="E33" s="33"/>
      <c r="F33" s="46"/>
      <c r="G33" s="47"/>
    </row>
    <row r="34" spans="2:7" s="30" customFormat="1">
      <c r="C34" s="33"/>
      <c r="E34" s="33"/>
      <c r="F34" s="46"/>
      <c r="G34" s="47"/>
    </row>
    <row r="35" spans="2:7" s="30" customFormat="1">
      <c r="C35" s="33"/>
      <c r="E35" s="33"/>
      <c r="F35" s="46"/>
      <c r="G35" s="47"/>
    </row>
    <row r="36" spans="2:7" s="30" customFormat="1">
      <c r="C36" s="34"/>
      <c r="E36" s="33"/>
      <c r="F36" s="33"/>
      <c r="G36" s="7"/>
    </row>
    <row r="37" spans="2:7" s="30" customFormat="1">
      <c r="C37" s="33"/>
      <c r="E37" s="33"/>
      <c r="F37" s="33"/>
      <c r="G37" s="7"/>
    </row>
    <row r="38" spans="2:7" s="30" customFormat="1">
      <c r="C38" s="33"/>
      <c r="E38" s="33"/>
      <c r="F38" s="33"/>
      <c r="G38" s="7"/>
    </row>
    <row r="39" spans="2:7" s="30" customFormat="1">
      <c r="B39" s="32"/>
      <c r="C39" s="33"/>
      <c r="E39" s="33"/>
      <c r="F39" s="33"/>
    </row>
    <row r="40" spans="2:7" s="30" customFormat="1">
      <c r="C40" s="33"/>
      <c r="E40" s="33"/>
      <c r="F40" s="33"/>
    </row>
    <row r="41" spans="2:7" s="30" customFormat="1">
      <c r="C41" s="33"/>
      <c r="E41" s="33"/>
      <c r="F41" s="33"/>
    </row>
    <row r="42" spans="2:7" s="30" customFormat="1">
      <c r="C42" s="33"/>
      <c r="E42" s="33"/>
      <c r="F42" s="33"/>
    </row>
    <row r="43" spans="2:7" s="30" customFormat="1">
      <c r="C43" s="33"/>
      <c r="E43" s="33"/>
      <c r="F43" s="33"/>
    </row>
    <row r="44" spans="2:7" s="30" customFormat="1">
      <c r="C44" s="33"/>
      <c r="E44" s="33"/>
      <c r="F44" s="33"/>
    </row>
    <row r="45" spans="2:7" s="30" customFormat="1">
      <c r="C45" s="33"/>
      <c r="E45" s="33"/>
      <c r="F45" s="33"/>
    </row>
    <row r="46" spans="2:7" s="30" customFormat="1">
      <c r="C46" s="33"/>
      <c r="E46" s="33"/>
      <c r="F46" s="33"/>
    </row>
    <row r="47" spans="2:7" s="30" customFormat="1">
      <c r="C47" s="33"/>
      <c r="E47" s="33"/>
      <c r="F47" s="33"/>
    </row>
    <row r="48" spans="2:7" s="30" customFormat="1">
      <c r="C48" s="33"/>
      <c r="E48" s="33"/>
      <c r="F48" s="33"/>
    </row>
    <row r="49" spans="3:7" s="30" customFormat="1">
      <c r="C49" s="33"/>
      <c r="E49" s="33"/>
      <c r="F49" s="33"/>
    </row>
    <row r="50" spans="3:7" s="30" customFormat="1">
      <c r="C50" s="33"/>
      <c r="E50" s="33"/>
      <c r="F50" s="33"/>
    </row>
    <row r="51" spans="3:7" s="30" customFormat="1">
      <c r="C51" s="33"/>
      <c r="E51" s="33"/>
      <c r="F51" s="33"/>
    </row>
    <row r="52" spans="3:7" s="30" customFormat="1">
      <c r="C52" s="33"/>
      <c r="E52" s="33"/>
      <c r="F52" s="33"/>
    </row>
    <row r="53" spans="3:7" s="30" customFormat="1">
      <c r="C53" s="33"/>
      <c r="E53" s="33"/>
      <c r="F53" s="33"/>
    </row>
    <row r="54" spans="3:7" s="30" customFormat="1">
      <c r="C54" s="33"/>
      <c r="E54" s="33"/>
      <c r="F54" s="33"/>
    </row>
    <row r="55" spans="3:7" s="30" customFormat="1">
      <c r="C55" s="33"/>
      <c r="E55" s="33"/>
      <c r="F55" s="33"/>
    </row>
    <row r="56" spans="3:7" s="30" customFormat="1">
      <c r="C56" s="33"/>
      <c r="E56" s="33"/>
      <c r="F56" s="33"/>
    </row>
    <row r="57" spans="3:7" s="30" customFormat="1">
      <c r="C57" s="33"/>
      <c r="E57" s="33"/>
      <c r="F57" s="33"/>
    </row>
    <row r="58" spans="3:7" s="30" customFormat="1">
      <c r="C58" s="33"/>
      <c r="E58" s="33"/>
      <c r="F58" s="33"/>
    </row>
    <row r="59" spans="3:7" s="30" customFormat="1">
      <c r="C59" s="33"/>
      <c r="E59" s="33"/>
      <c r="F59" s="33"/>
    </row>
    <row r="60" spans="3:7" s="30" customFormat="1">
      <c r="C60" s="33"/>
      <c r="E60" s="33"/>
      <c r="F60" s="33"/>
    </row>
    <row r="61" spans="3:7" s="30" customFormat="1">
      <c r="C61" s="33"/>
      <c r="E61" s="33"/>
      <c r="F61" s="33"/>
    </row>
    <row r="62" spans="3:7" s="30" customFormat="1">
      <c r="C62" s="33"/>
      <c r="E62" s="33"/>
      <c r="F62" s="33"/>
    </row>
    <row r="63" spans="3:7" s="30" customFormat="1">
      <c r="C63" s="33"/>
      <c r="E63" s="33"/>
      <c r="F63" s="33"/>
    </row>
    <row r="64" spans="3:7" s="30" customFormat="1">
      <c r="C64" s="33"/>
      <c r="E64" s="33"/>
      <c r="F64" s="33"/>
      <c r="G64" s="31"/>
    </row>
    <row r="65" spans="3:6" s="30" customFormat="1">
      <c r="C65" s="33"/>
      <c r="E65" s="33"/>
      <c r="F65" s="33"/>
    </row>
    <row r="66" spans="3:6" s="30" customFormat="1">
      <c r="C66" s="33"/>
      <c r="E66" s="33"/>
      <c r="F66" s="33"/>
    </row>
    <row r="67" spans="3:6" s="30" customFormat="1">
      <c r="C67" s="33"/>
      <c r="E67" s="33"/>
      <c r="F67" s="33"/>
    </row>
    <row r="68" spans="3:6" s="30" customFormat="1">
      <c r="C68" s="33"/>
      <c r="E68" s="33"/>
      <c r="F68" s="33"/>
    </row>
    <row r="69" spans="3:6" s="30" customFormat="1">
      <c r="C69" s="33"/>
      <c r="E69" s="33"/>
      <c r="F69" s="33"/>
    </row>
    <row r="70" spans="3:6" s="30" customFormat="1">
      <c r="C70" s="33"/>
      <c r="E70" s="33"/>
      <c r="F70" s="33"/>
    </row>
    <row r="71" spans="3:6" s="30" customFormat="1">
      <c r="C71" s="33"/>
      <c r="E71" s="33"/>
      <c r="F71" s="33"/>
    </row>
    <row r="72" spans="3:6" s="30" customFormat="1">
      <c r="C72" s="33"/>
      <c r="E72" s="33"/>
      <c r="F72" s="33"/>
    </row>
    <row r="73" spans="3:6" s="30" customFormat="1">
      <c r="C73" s="33"/>
      <c r="E73" s="33"/>
      <c r="F73" s="33"/>
    </row>
    <row r="74" spans="3:6" s="30" customFormat="1">
      <c r="C74" s="33"/>
      <c r="E74" s="33"/>
      <c r="F74" s="33"/>
    </row>
    <row r="75" spans="3:6" s="30" customFormat="1">
      <c r="C75" s="33"/>
      <c r="E75" s="33"/>
      <c r="F75" s="33"/>
    </row>
    <row r="76" spans="3:6" s="30" customFormat="1">
      <c r="C76" s="33"/>
      <c r="E76" s="33"/>
      <c r="F76" s="33"/>
    </row>
    <row r="77" spans="3:6" s="30" customFormat="1">
      <c r="C77" s="33"/>
      <c r="E77" s="33"/>
      <c r="F77" s="33"/>
    </row>
    <row r="78" spans="3:6" s="30" customFormat="1">
      <c r="C78" s="33"/>
      <c r="E78" s="33"/>
      <c r="F78" s="33"/>
    </row>
  </sheetData>
  <mergeCells count="3">
    <mergeCell ref="G11:G15"/>
    <mergeCell ref="F28:F35"/>
    <mergeCell ref="G28:G35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workbookViewId="0">
      <selection activeCell="B2" sqref="B2"/>
    </sheetView>
  </sheetViews>
  <sheetFormatPr defaultRowHeight="13.5"/>
  <cols>
    <col min="2" max="2" width="25.375" customWidth="1"/>
    <col min="3" max="3" width="5.25" bestFit="1" customWidth="1"/>
    <col min="4" max="4" width="18.75" bestFit="1" customWidth="1"/>
    <col min="5" max="5" width="6.5" bestFit="1" customWidth="1"/>
    <col min="6" max="6" width="7.5" bestFit="1" customWidth="1"/>
    <col min="7" max="7" width="17.5" bestFit="1" customWidth="1"/>
  </cols>
  <sheetData>
    <row r="2" spans="2:7">
      <c r="B2" s="2" t="s">
        <v>11</v>
      </c>
      <c r="C2" s="13"/>
      <c r="D2" s="1"/>
      <c r="E2" s="13"/>
      <c r="F2" s="13"/>
      <c r="G2" s="1"/>
    </row>
    <row r="3" spans="2:7">
      <c r="B3" s="4" t="s">
        <v>21</v>
      </c>
      <c r="C3" s="11" t="s">
        <v>22</v>
      </c>
      <c r="D3" s="5" t="s">
        <v>25</v>
      </c>
      <c r="E3" s="11" t="s">
        <v>23</v>
      </c>
      <c r="F3" s="11" t="s">
        <v>24</v>
      </c>
      <c r="G3" s="5"/>
    </row>
    <row r="4" spans="2:7">
      <c r="B4" s="15" t="s">
        <v>12</v>
      </c>
      <c r="C4" s="16">
        <v>2</v>
      </c>
      <c r="D4" s="17" t="s">
        <v>29</v>
      </c>
      <c r="E4" s="16">
        <v>0</v>
      </c>
      <c r="F4" s="16">
        <f t="shared" ref="F4:F10" si="0">C4*E4</f>
        <v>0</v>
      </c>
      <c r="G4" s="17" t="s">
        <v>91</v>
      </c>
    </row>
    <row r="5" spans="2:7">
      <c r="B5" s="15" t="s">
        <v>13</v>
      </c>
      <c r="C5" s="16">
        <v>5</v>
      </c>
      <c r="D5" s="17" t="s">
        <v>29</v>
      </c>
      <c r="E5" s="16">
        <v>0</v>
      </c>
      <c r="F5" s="16">
        <f t="shared" si="0"/>
        <v>0</v>
      </c>
      <c r="G5" s="17" t="s">
        <v>10</v>
      </c>
    </row>
    <row r="6" spans="2:7">
      <c r="B6" s="15" t="s">
        <v>14</v>
      </c>
      <c r="C6" s="16">
        <v>2</v>
      </c>
      <c r="D6" s="17" t="s">
        <v>28</v>
      </c>
      <c r="E6" s="16">
        <f>1090*1.1</f>
        <v>1199</v>
      </c>
      <c r="F6" s="16">
        <f t="shared" si="0"/>
        <v>2398</v>
      </c>
      <c r="G6" s="17" t="s">
        <v>92</v>
      </c>
    </row>
    <row r="7" spans="2:7">
      <c r="B7" s="15" t="s">
        <v>15</v>
      </c>
      <c r="C7" s="18">
        <v>2</v>
      </c>
      <c r="D7" s="17" t="s">
        <v>28</v>
      </c>
      <c r="E7" s="16">
        <f>890*1.1</f>
        <v>979.00000000000011</v>
      </c>
      <c r="F7" s="16">
        <f>C7*E7</f>
        <v>1958.0000000000002</v>
      </c>
      <c r="G7" s="17" t="s">
        <v>92</v>
      </c>
    </row>
    <row r="8" spans="2:7">
      <c r="B8" s="15" t="s">
        <v>16</v>
      </c>
      <c r="C8" s="16">
        <v>1</v>
      </c>
      <c r="D8" s="17" t="s">
        <v>89</v>
      </c>
      <c r="E8" s="16">
        <v>396</v>
      </c>
      <c r="F8" s="16">
        <f t="shared" si="0"/>
        <v>396</v>
      </c>
      <c r="G8" s="17" t="s">
        <v>93</v>
      </c>
    </row>
    <row r="9" spans="2:7">
      <c r="B9" s="15" t="s">
        <v>17</v>
      </c>
      <c r="C9" s="16">
        <v>1</v>
      </c>
      <c r="D9" s="17" t="s">
        <v>90</v>
      </c>
      <c r="E9" s="16">
        <v>429</v>
      </c>
      <c r="F9" s="16">
        <f t="shared" si="0"/>
        <v>429</v>
      </c>
      <c r="G9" s="17" t="s">
        <v>93</v>
      </c>
    </row>
    <row r="10" spans="2:7">
      <c r="B10" s="15" t="s">
        <v>18</v>
      </c>
      <c r="C10" s="16">
        <v>1</v>
      </c>
      <c r="D10" s="17" t="s">
        <v>75</v>
      </c>
      <c r="E10" s="16">
        <f>490*1.1</f>
        <v>539</v>
      </c>
      <c r="F10" s="16">
        <f t="shared" si="0"/>
        <v>539</v>
      </c>
      <c r="G10" s="17" t="s">
        <v>92</v>
      </c>
    </row>
    <row r="11" spans="2:7">
      <c r="B11" s="15" t="s">
        <v>31</v>
      </c>
      <c r="C11" s="16">
        <v>1</v>
      </c>
      <c r="D11" s="17" t="s">
        <v>29</v>
      </c>
      <c r="E11" s="16"/>
      <c r="F11" s="48">
        <v>7000</v>
      </c>
      <c r="G11" s="49" t="s">
        <v>97</v>
      </c>
    </row>
    <row r="12" spans="2:7">
      <c r="B12" s="15" t="s">
        <v>32</v>
      </c>
      <c r="C12" s="16">
        <v>1</v>
      </c>
      <c r="D12" s="17" t="s">
        <v>29</v>
      </c>
      <c r="E12" s="16"/>
      <c r="F12" s="48"/>
      <c r="G12" s="50"/>
    </row>
    <row r="13" spans="2:7">
      <c r="B13" s="15" t="s">
        <v>33</v>
      </c>
      <c r="C13" s="16">
        <v>1</v>
      </c>
      <c r="D13" s="17" t="s">
        <v>29</v>
      </c>
      <c r="E13" s="16"/>
      <c r="F13" s="48"/>
      <c r="G13" s="50"/>
    </row>
    <row r="14" spans="2:7">
      <c r="B14" s="15" t="s">
        <v>34</v>
      </c>
      <c r="C14" s="16">
        <v>1</v>
      </c>
      <c r="D14" s="17" t="s">
        <v>35</v>
      </c>
      <c r="E14" s="16"/>
      <c r="F14" s="48"/>
      <c r="G14" s="50"/>
    </row>
    <row r="15" spans="2:7">
      <c r="B15" s="15" t="s">
        <v>36</v>
      </c>
      <c r="C15" s="16">
        <v>1</v>
      </c>
      <c r="D15" s="17" t="s">
        <v>37</v>
      </c>
      <c r="E15" s="16"/>
      <c r="F15" s="48"/>
      <c r="G15" s="50"/>
    </row>
    <row r="16" spans="2:7">
      <c r="B16" s="15" t="s">
        <v>38</v>
      </c>
      <c r="C16" s="16">
        <v>1</v>
      </c>
      <c r="D16" s="17" t="s">
        <v>29</v>
      </c>
      <c r="E16" s="16"/>
      <c r="F16" s="48"/>
      <c r="G16" s="50"/>
    </row>
    <row r="17" spans="2:7">
      <c r="B17" s="15" t="s">
        <v>39</v>
      </c>
      <c r="C17" s="16">
        <v>1</v>
      </c>
      <c r="D17" s="17" t="s">
        <v>37</v>
      </c>
      <c r="E17" s="16"/>
      <c r="F17" s="48"/>
      <c r="G17" s="50"/>
    </row>
    <row r="18" spans="2:7">
      <c r="B18" s="15" t="s">
        <v>40</v>
      </c>
      <c r="C18" s="16">
        <v>1</v>
      </c>
      <c r="D18" s="17" t="s">
        <v>37</v>
      </c>
      <c r="E18" s="16"/>
      <c r="F18" s="48"/>
      <c r="G18" s="50"/>
    </row>
    <row r="19" spans="2:7">
      <c r="B19" s="15" t="s">
        <v>39</v>
      </c>
      <c r="C19" s="18">
        <v>1</v>
      </c>
      <c r="D19" s="17" t="s">
        <v>94</v>
      </c>
      <c r="E19" s="16">
        <v>931</v>
      </c>
      <c r="F19" s="16">
        <f t="shared" ref="F19:F22" si="1">C19*E19</f>
        <v>931</v>
      </c>
      <c r="G19" s="19" t="s">
        <v>42</v>
      </c>
    </row>
    <row r="20" spans="2:7">
      <c r="B20" s="15" t="s">
        <v>67</v>
      </c>
      <c r="C20" s="16">
        <v>1</v>
      </c>
      <c r="D20" s="17" t="s">
        <v>29</v>
      </c>
      <c r="E20" s="16">
        <f>1333*1.1</f>
        <v>1466.3000000000002</v>
      </c>
      <c r="F20" s="16">
        <f t="shared" si="1"/>
        <v>1466.3000000000002</v>
      </c>
      <c r="G20" s="19" t="s">
        <v>92</v>
      </c>
    </row>
    <row r="21" spans="2:7">
      <c r="B21" s="15" t="s">
        <v>101</v>
      </c>
      <c r="C21" s="16">
        <v>1</v>
      </c>
      <c r="D21" s="22" t="s">
        <v>102</v>
      </c>
      <c r="E21" s="16">
        <v>110</v>
      </c>
      <c r="F21" s="16">
        <f t="shared" si="1"/>
        <v>110</v>
      </c>
      <c r="G21" s="19" t="s">
        <v>103</v>
      </c>
    </row>
    <row r="22" spans="2:7">
      <c r="B22" s="23" t="s">
        <v>100</v>
      </c>
      <c r="C22" s="21">
        <v>1</v>
      </c>
      <c r="D22" s="20" t="s">
        <v>99</v>
      </c>
      <c r="E22" s="21">
        <v>1581</v>
      </c>
      <c r="F22" s="21">
        <f t="shared" si="1"/>
        <v>1581</v>
      </c>
      <c r="G22" s="20" t="s">
        <v>95</v>
      </c>
    </row>
    <row r="23" spans="2:7">
      <c r="B23" s="22" t="s">
        <v>98</v>
      </c>
      <c r="E23" t="s">
        <v>96</v>
      </c>
      <c r="F23" s="12">
        <f>SUM(F4:F22)</f>
        <v>16808.3</v>
      </c>
    </row>
  </sheetData>
  <mergeCells count="2">
    <mergeCell ref="F11:F18"/>
    <mergeCell ref="G11:G18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1"/>
  <sheetViews>
    <sheetView tabSelected="1" zoomScale="85" zoomScaleNormal="85" workbookViewId="0">
      <selection activeCell="D22" sqref="D22"/>
    </sheetView>
  </sheetViews>
  <sheetFormatPr defaultRowHeight="13.5"/>
  <cols>
    <col min="2" max="2" width="51.625" customWidth="1"/>
    <col min="3" max="3" width="3.5" bestFit="1" customWidth="1"/>
    <col min="4" max="4" width="21.875" bestFit="1" customWidth="1"/>
    <col min="5" max="6" width="7.5" bestFit="1" customWidth="1"/>
    <col min="7" max="7" width="27.625" bestFit="1" customWidth="1"/>
    <col min="8" max="8" width="2.875" customWidth="1"/>
    <col min="9" max="9" width="16.875" style="26" bestFit="1" customWidth="1"/>
  </cols>
  <sheetData>
    <row r="2" spans="2:9">
      <c r="B2" s="2" t="s">
        <v>19</v>
      </c>
      <c r="C2" s="13"/>
      <c r="D2" s="1"/>
      <c r="E2" s="29" t="s">
        <v>138</v>
      </c>
      <c r="F2" s="10" t="s">
        <v>139</v>
      </c>
      <c r="G2" s="3" t="s">
        <v>140</v>
      </c>
      <c r="I2" s="25" t="s">
        <v>104</v>
      </c>
    </row>
    <row r="3" spans="2:9">
      <c r="B3" s="30" t="s">
        <v>20</v>
      </c>
      <c r="C3" s="12">
        <v>2</v>
      </c>
      <c r="D3" t="s">
        <v>28</v>
      </c>
      <c r="E3" s="12">
        <v>590</v>
      </c>
      <c r="F3" s="12">
        <f t="shared" ref="F3:F39" si="0">C3*E3</f>
        <v>1180</v>
      </c>
      <c r="G3" t="s">
        <v>81</v>
      </c>
      <c r="I3" s="26">
        <v>1180</v>
      </c>
    </row>
    <row r="4" spans="2:9">
      <c r="B4" s="30" t="s">
        <v>20</v>
      </c>
      <c r="C4" s="12">
        <v>1</v>
      </c>
      <c r="D4" t="s">
        <v>78</v>
      </c>
      <c r="E4" s="12">
        <v>1500</v>
      </c>
      <c r="F4" s="12">
        <f t="shared" si="0"/>
        <v>1500</v>
      </c>
      <c r="G4" t="s">
        <v>82</v>
      </c>
      <c r="I4" s="26">
        <v>1500</v>
      </c>
    </row>
    <row r="5" spans="2:9">
      <c r="B5" s="30" t="s">
        <v>105</v>
      </c>
      <c r="C5" s="12">
        <v>1</v>
      </c>
      <c r="D5" t="s">
        <v>28</v>
      </c>
      <c r="E5" s="12">
        <v>770</v>
      </c>
      <c r="F5" s="12">
        <f t="shared" si="0"/>
        <v>770</v>
      </c>
      <c r="G5" t="s">
        <v>108</v>
      </c>
      <c r="I5" s="26">
        <v>770</v>
      </c>
    </row>
    <row r="6" spans="2:9">
      <c r="B6" s="30" t="s">
        <v>106</v>
      </c>
      <c r="C6" s="12">
        <v>1</v>
      </c>
      <c r="D6" t="s">
        <v>28</v>
      </c>
      <c r="E6" s="12">
        <f>649*1.1</f>
        <v>713.90000000000009</v>
      </c>
      <c r="F6" s="12">
        <f t="shared" si="0"/>
        <v>713.90000000000009</v>
      </c>
      <c r="G6" t="s">
        <v>86</v>
      </c>
      <c r="I6" s="26">
        <v>713.90000000000009</v>
      </c>
    </row>
    <row r="7" spans="2:9">
      <c r="B7" s="30" t="s">
        <v>107</v>
      </c>
      <c r="C7" s="12">
        <v>1</v>
      </c>
      <c r="D7" t="s">
        <v>28</v>
      </c>
      <c r="E7" s="12">
        <v>1078</v>
      </c>
      <c r="F7" s="12">
        <f t="shared" si="0"/>
        <v>1078</v>
      </c>
      <c r="G7" t="s">
        <v>52</v>
      </c>
      <c r="I7" s="26">
        <v>1078</v>
      </c>
    </row>
    <row r="8" spans="2:9">
      <c r="B8" s="30" t="s">
        <v>83</v>
      </c>
      <c r="C8" s="12">
        <v>1</v>
      </c>
      <c r="D8" t="s">
        <v>84</v>
      </c>
      <c r="E8" s="12">
        <v>3000</v>
      </c>
      <c r="F8" s="12">
        <f t="shared" si="0"/>
        <v>3000</v>
      </c>
      <c r="G8" t="s">
        <v>52</v>
      </c>
      <c r="I8" s="26">
        <v>3000</v>
      </c>
    </row>
    <row r="9" spans="2:9">
      <c r="B9" s="30" t="s">
        <v>50</v>
      </c>
      <c r="C9" s="12">
        <v>1</v>
      </c>
      <c r="D9" t="s">
        <v>51</v>
      </c>
      <c r="E9" s="12">
        <v>980</v>
      </c>
      <c r="F9" s="12">
        <f t="shared" si="0"/>
        <v>980</v>
      </c>
      <c r="G9" t="s">
        <v>52</v>
      </c>
      <c r="I9" s="26">
        <v>980</v>
      </c>
    </row>
    <row r="10" spans="2:9">
      <c r="B10" s="30" t="s">
        <v>53</v>
      </c>
      <c r="C10" s="12">
        <v>0</v>
      </c>
      <c r="D10" t="s">
        <v>54</v>
      </c>
      <c r="E10" s="12">
        <v>1300</v>
      </c>
      <c r="F10" s="12">
        <f t="shared" si="0"/>
        <v>0</v>
      </c>
      <c r="G10" s="24" t="s">
        <v>120</v>
      </c>
      <c r="I10" s="26">
        <v>1300</v>
      </c>
    </row>
    <row r="11" spans="2:9">
      <c r="B11" s="30" t="s">
        <v>55</v>
      </c>
      <c r="C11" s="12">
        <v>0</v>
      </c>
      <c r="D11" t="s">
        <v>57</v>
      </c>
      <c r="E11" s="12">
        <v>500</v>
      </c>
      <c r="F11" s="12">
        <f t="shared" si="0"/>
        <v>0</v>
      </c>
      <c r="G11" s="24" t="s">
        <v>120</v>
      </c>
      <c r="I11" s="26">
        <v>500</v>
      </c>
    </row>
    <row r="12" spans="2:9">
      <c r="B12" s="30" t="s">
        <v>56</v>
      </c>
      <c r="C12" s="12">
        <v>1</v>
      </c>
      <c r="D12" t="s">
        <v>57</v>
      </c>
      <c r="E12" s="12">
        <v>500</v>
      </c>
      <c r="F12" s="12">
        <f t="shared" si="0"/>
        <v>500</v>
      </c>
      <c r="G12" t="s">
        <v>86</v>
      </c>
      <c r="I12" s="26">
        <v>500</v>
      </c>
    </row>
    <row r="13" spans="2:9">
      <c r="B13" s="30" t="s">
        <v>58</v>
      </c>
      <c r="C13" s="12">
        <v>3</v>
      </c>
      <c r="D13" t="s">
        <v>29</v>
      </c>
      <c r="E13" s="12">
        <v>636</v>
      </c>
      <c r="F13" s="12">
        <f t="shared" si="0"/>
        <v>1908</v>
      </c>
      <c r="G13" t="s">
        <v>86</v>
      </c>
      <c r="I13" s="26">
        <v>1908</v>
      </c>
    </row>
    <row r="14" spans="2:9">
      <c r="B14" s="30" t="s">
        <v>87</v>
      </c>
      <c r="C14" s="12">
        <v>1</v>
      </c>
      <c r="D14" t="s">
        <v>88</v>
      </c>
      <c r="E14" s="12">
        <v>490</v>
      </c>
      <c r="F14" s="12">
        <f t="shared" si="0"/>
        <v>490</v>
      </c>
      <c r="G14" t="s">
        <v>86</v>
      </c>
      <c r="I14" s="26">
        <v>490</v>
      </c>
    </row>
    <row r="15" spans="2:9">
      <c r="B15" s="30" t="s">
        <v>60</v>
      </c>
      <c r="C15" s="12">
        <v>1</v>
      </c>
      <c r="D15" t="s">
        <v>28</v>
      </c>
      <c r="E15" s="12">
        <f>527*1.1</f>
        <v>579.70000000000005</v>
      </c>
      <c r="F15" s="12">
        <f t="shared" si="0"/>
        <v>579.70000000000005</v>
      </c>
      <c r="G15" t="s">
        <v>86</v>
      </c>
      <c r="I15" s="26">
        <v>579.70000000000005</v>
      </c>
    </row>
    <row r="16" spans="2:9">
      <c r="B16" s="30" t="s">
        <v>77</v>
      </c>
      <c r="C16" s="12">
        <v>1</v>
      </c>
      <c r="D16" t="s">
        <v>78</v>
      </c>
      <c r="E16" s="12">
        <v>528</v>
      </c>
      <c r="F16" s="12">
        <f t="shared" si="0"/>
        <v>528</v>
      </c>
      <c r="G16" t="s">
        <v>52</v>
      </c>
      <c r="I16" s="26">
        <v>528</v>
      </c>
    </row>
    <row r="17" spans="2:9">
      <c r="B17" s="30" t="s">
        <v>59</v>
      </c>
      <c r="C17" s="12">
        <v>2</v>
      </c>
      <c r="D17" t="s">
        <v>72</v>
      </c>
      <c r="E17" s="12">
        <v>449</v>
      </c>
      <c r="F17" s="12">
        <f t="shared" si="0"/>
        <v>898</v>
      </c>
      <c r="G17" t="s">
        <v>73</v>
      </c>
      <c r="I17" s="26">
        <v>898</v>
      </c>
    </row>
    <row r="18" spans="2:9">
      <c r="B18" s="30" t="s">
        <v>130</v>
      </c>
      <c r="C18" s="12">
        <v>1</v>
      </c>
      <c r="D18" t="s">
        <v>131</v>
      </c>
      <c r="E18" s="12">
        <v>2680</v>
      </c>
      <c r="F18" s="12">
        <f t="shared" si="0"/>
        <v>2680</v>
      </c>
      <c r="G18" t="s">
        <v>86</v>
      </c>
      <c r="I18" s="26">
        <v>2680</v>
      </c>
    </row>
    <row r="19" spans="2:9">
      <c r="B19" s="30" t="s">
        <v>109</v>
      </c>
      <c r="C19" s="12">
        <v>0</v>
      </c>
      <c r="D19" t="s">
        <v>27</v>
      </c>
      <c r="E19" s="12">
        <v>31899</v>
      </c>
      <c r="F19" s="12">
        <f t="shared" si="0"/>
        <v>0</v>
      </c>
      <c r="G19" s="24" t="s">
        <v>120</v>
      </c>
      <c r="I19" s="26">
        <v>31899</v>
      </c>
    </row>
    <row r="20" spans="2:9">
      <c r="B20" s="30" t="s">
        <v>110</v>
      </c>
      <c r="C20" s="12">
        <v>0</v>
      </c>
      <c r="D20" t="s">
        <v>61</v>
      </c>
      <c r="E20" s="12">
        <v>65000</v>
      </c>
      <c r="F20" s="12">
        <f t="shared" si="0"/>
        <v>0</v>
      </c>
      <c r="G20" s="24" t="s">
        <v>120</v>
      </c>
      <c r="I20" s="26">
        <v>65000</v>
      </c>
    </row>
    <row r="21" spans="2:9">
      <c r="B21" s="30" t="s">
        <v>44</v>
      </c>
      <c r="C21" s="12">
        <v>0</v>
      </c>
      <c r="D21" t="s">
        <v>61</v>
      </c>
      <c r="E21" s="12">
        <v>50000</v>
      </c>
      <c r="F21" s="12">
        <f t="shared" si="0"/>
        <v>0</v>
      </c>
      <c r="G21" s="24" t="s">
        <v>121</v>
      </c>
      <c r="I21" s="26">
        <v>50000</v>
      </c>
    </row>
    <row r="22" spans="2:9">
      <c r="B22" s="30" t="s">
        <v>137</v>
      </c>
      <c r="C22" s="12">
        <v>0</v>
      </c>
      <c r="D22" t="s">
        <v>131</v>
      </c>
      <c r="E22" s="12">
        <v>18500</v>
      </c>
      <c r="F22" s="12">
        <f t="shared" si="0"/>
        <v>0</v>
      </c>
      <c r="G22" s="24" t="s">
        <v>120</v>
      </c>
      <c r="I22" s="12">
        <v>18500</v>
      </c>
    </row>
    <row r="23" spans="2:9">
      <c r="B23" s="30" t="s">
        <v>136</v>
      </c>
      <c r="C23" s="12">
        <v>1</v>
      </c>
      <c r="D23" t="s">
        <v>123</v>
      </c>
      <c r="E23" s="12">
        <v>1192</v>
      </c>
      <c r="F23" s="12">
        <f t="shared" si="0"/>
        <v>1192</v>
      </c>
      <c r="G23" s="30" t="s">
        <v>133</v>
      </c>
      <c r="I23" s="12">
        <v>1192</v>
      </c>
    </row>
    <row r="24" spans="2:9">
      <c r="B24" s="30" t="s">
        <v>134</v>
      </c>
      <c r="C24" s="12">
        <v>1</v>
      </c>
      <c r="D24" t="s">
        <v>131</v>
      </c>
      <c r="E24" s="12">
        <v>5755</v>
      </c>
      <c r="F24" s="12">
        <f t="shared" si="0"/>
        <v>5755</v>
      </c>
      <c r="G24" s="30" t="s">
        <v>135</v>
      </c>
      <c r="I24" s="12">
        <v>5755</v>
      </c>
    </row>
    <row r="25" spans="2:9">
      <c r="B25" s="30" t="s">
        <v>49</v>
      </c>
      <c r="C25" s="12">
        <v>1</v>
      </c>
      <c r="D25" t="s">
        <v>79</v>
      </c>
      <c r="E25" s="12">
        <v>7127</v>
      </c>
      <c r="F25" s="12">
        <f t="shared" si="0"/>
        <v>7127</v>
      </c>
      <c r="G25" t="s">
        <v>122</v>
      </c>
      <c r="I25" s="26">
        <v>7127</v>
      </c>
    </row>
    <row r="26" spans="2:9">
      <c r="B26" s="30" t="s">
        <v>111</v>
      </c>
      <c r="C26" s="12">
        <v>1</v>
      </c>
      <c r="D26" t="s">
        <v>26</v>
      </c>
      <c r="E26" s="12">
        <v>709</v>
      </c>
      <c r="F26" s="12">
        <f t="shared" si="0"/>
        <v>709</v>
      </c>
      <c r="G26" t="s">
        <v>86</v>
      </c>
      <c r="I26" s="26">
        <v>709</v>
      </c>
    </row>
    <row r="27" spans="2:9">
      <c r="B27" s="30" t="s">
        <v>112</v>
      </c>
      <c r="C27" s="12">
        <v>2</v>
      </c>
      <c r="D27" t="s">
        <v>26</v>
      </c>
      <c r="E27" s="12">
        <v>2230</v>
      </c>
      <c r="F27" s="12">
        <f t="shared" si="0"/>
        <v>4460</v>
      </c>
      <c r="G27" t="s">
        <v>86</v>
      </c>
      <c r="I27" s="26">
        <v>4460</v>
      </c>
    </row>
    <row r="28" spans="2:9" ht="54">
      <c r="B28" s="31" t="s">
        <v>113</v>
      </c>
      <c r="C28" s="12">
        <v>1</v>
      </c>
      <c r="D28" t="s">
        <v>37</v>
      </c>
      <c r="E28" s="12">
        <v>5155</v>
      </c>
      <c r="F28" s="12">
        <f t="shared" si="0"/>
        <v>5155</v>
      </c>
      <c r="G28" s="9" t="s">
        <v>62</v>
      </c>
      <c r="I28" s="26">
        <v>5155</v>
      </c>
    </row>
    <row r="29" spans="2:9">
      <c r="B29" s="31" t="s">
        <v>114</v>
      </c>
      <c r="C29" s="12">
        <v>1</v>
      </c>
      <c r="D29" t="s">
        <v>123</v>
      </c>
      <c r="E29" s="12">
        <v>1271</v>
      </c>
      <c r="F29" s="12">
        <f t="shared" si="0"/>
        <v>1271</v>
      </c>
      <c r="G29" s="9" t="s">
        <v>124</v>
      </c>
      <c r="I29" s="26">
        <v>1271</v>
      </c>
    </row>
    <row r="30" spans="2:9">
      <c r="B30" s="30" t="s">
        <v>125</v>
      </c>
      <c r="C30" s="12">
        <v>1</v>
      </c>
      <c r="D30" t="s">
        <v>26</v>
      </c>
      <c r="E30" s="12">
        <v>1078</v>
      </c>
      <c r="F30" s="12">
        <f t="shared" si="0"/>
        <v>1078</v>
      </c>
      <c r="G30" t="s">
        <v>86</v>
      </c>
      <c r="I30" s="26">
        <v>1078</v>
      </c>
    </row>
    <row r="31" spans="2:9">
      <c r="B31" s="30" t="s">
        <v>80</v>
      </c>
      <c r="C31" s="12">
        <v>1</v>
      </c>
      <c r="D31" t="s">
        <v>26</v>
      </c>
      <c r="E31" s="12">
        <v>508</v>
      </c>
      <c r="F31" s="12">
        <f t="shared" si="0"/>
        <v>508</v>
      </c>
      <c r="G31" s="24" t="s">
        <v>120</v>
      </c>
      <c r="I31" s="26">
        <v>508</v>
      </c>
    </row>
    <row r="32" spans="2:9">
      <c r="B32" s="30" t="s">
        <v>115</v>
      </c>
      <c r="C32" s="12">
        <v>1</v>
      </c>
      <c r="D32" t="s">
        <v>64</v>
      </c>
      <c r="E32" s="12">
        <v>405</v>
      </c>
      <c r="F32" s="12">
        <f t="shared" si="0"/>
        <v>405</v>
      </c>
      <c r="G32" t="s">
        <v>86</v>
      </c>
      <c r="I32" s="26">
        <v>405</v>
      </c>
    </row>
    <row r="33" spans="2:9">
      <c r="B33" s="30" t="s">
        <v>63</v>
      </c>
      <c r="C33" s="12">
        <v>1</v>
      </c>
      <c r="D33" t="s">
        <v>27</v>
      </c>
      <c r="E33" s="12">
        <v>812</v>
      </c>
      <c r="F33" s="12">
        <f t="shared" si="0"/>
        <v>812</v>
      </c>
      <c r="G33" t="s">
        <v>52</v>
      </c>
      <c r="I33" s="26">
        <v>812</v>
      </c>
    </row>
    <row r="34" spans="2:9">
      <c r="B34" s="30" t="s">
        <v>116</v>
      </c>
      <c r="C34" s="12">
        <v>1</v>
      </c>
      <c r="D34" t="s">
        <v>129</v>
      </c>
      <c r="E34" s="12">
        <v>1880</v>
      </c>
      <c r="F34" s="12">
        <f t="shared" si="0"/>
        <v>1880</v>
      </c>
      <c r="G34" t="s">
        <v>126</v>
      </c>
      <c r="I34" s="26">
        <v>6000</v>
      </c>
    </row>
    <row r="35" spans="2:9">
      <c r="B35" s="30" t="s">
        <v>65</v>
      </c>
      <c r="C35" s="12">
        <v>0</v>
      </c>
      <c r="D35" t="s">
        <v>57</v>
      </c>
      <c r="E35" s="12">
        <v>1300</v>
      </c>
      <c r="F35" s="12">
        <f t="shared" si="0"/>
        <v>0</v>
      </c>
      <c r="G35" s="24" t="s">
        <v>120</v>
      </c>
      <c r="I35" s="26">
        <v>1300</v>
      </c>
    </row>
    <row r="36" spans="2:9">
      <c r="B36" s="30" t="s">
        <v>117</v>
      </c>
      <c r="C36" s="12">
        <v>2</v>
      </c>
      <c r="D36" t="s">
        <v>76</v>
      </c>
      <c r="E36" s="12">
        <v>110</v>
      </c>
      <c r="F36" s="12">
        <f t="shared" si="0"/>
        <v>220</v>
      </c>
      <c r="G36" t="s">
        <v>132</v>
      </c>
      <c r="I36" s="26">
        <v>220</v>
      </c>
    </row>
    <row r="37" spans="2:9">
      <c r="B37" s="30" t="s">
        <v>118</v>
      </c>
      <c r="C37" s="12">
        <v>1</v>
      </c>
      <c r="D37" t="s">
        <v>27</v>
      </c>
      <c r="E37" s="12">
        <v>459</v>
      </c>
      <c r="F37" s="12">
        <f t="shared" si="0"/>
        <v>459</v>
      </c>
      <c r="G37" t="s">
        <v>86</v>
      </c>
      <c r="I37" s="26">
        <v>459</v>
      </c>
    </row>
    <row r="38" spans="2:9">
      <c r="B38" s="30" t="s">
        <v>66</v>
      </c>
      <c r="C38" s="12">
        <v>1</v>
      </c>
      <c r="D38" t="s">
        <v>128</v>
      </c>
      <c r="E38" s="12">
        <f>1311*1.1</f>
        <v>1442.1000000000001</v>
      </c>
      <c r="F38" s="12">
        <f t="shared" si="0"/>
        <v>1442.1000000000001</v>
      </c>
      <c r="G38" t="s">
        <v>127</v>
      </c>
      <c r="I38" s="26">
        <v>1442.1000000000001</v>
      </c>
    </row>
    <row r="39" spans="2:9" ht="14.25" thickBot="1">
      <c r="B39" t="s">
        <v>119</v>
      </c>
      <c r="C39" s="12">
        <v>1</v>
      </c>
      <c r="D39" t="s">
        <v>27</v>
      </c>
      <c r="E39" s="12">
        <v>658</v>
      </c>
      <c r="F39" s="12">
        <f t="shared" si="0"/>
        <v>658</v>
      </c>
      <c r="G39" t="s">
        <v>86</v>
      </c>
      <c r="I39" s="26">
        <v>658</v>
      </c>
    </row>
    <row r="40" spans="2:9" ht="14.25" thickBot="1">
      <c r="B40" s="8" t="s">
        <v>41</v>
      </c>
      <c r="C40" s="14"/>
      <c r="D40" s="8"/>
      <c r="E40" s="14"/>
      <c r="F40" s="27">
        <f>SUM(F3:F39)</f>
        <v>49936.7</v>
      </c>
      <c r="G40" s="8"/>
      <c r="I40" s="28">
        <f>SUM(I3:I39)</f>
        <v>222555.7</v>
      </c>
    </row>
    <row r="41" spans="2:9">
      <c r="B41" s="22" t="s">
        <v>98</v>
      </c>
      <c r="C41" s="12"/>
      <c r="E41" s="12"/>
      <c r="F41" s="12"/>
    </row>
  </sheetData>
  <phoneticPr fontId="2"/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マタニティ</vt:lpstr>
      <vt:lpstr>入院中</vt:lpstr>
      <vt:lpstr>産後（新生児）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2022-01-16T16:54:50Z</dcterms:created>
  <dcterms:modified xsi:type="dcterms:W3CDTF">2022-01-16T16:55:49Z</dcterms:modified>
</cp:coreProperties>
</file>